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D:\考核\2018\"/>
    </mc:Choice>
  </mc:AlternateContent>
  <xr:revisionPtr revIDLastSave="0" documentId="13_ncr:1_{7E30BA08-A370-48DF-AB79-88A7305B75EE}" xr6:coauthVersionLast="36" xr6:coauthVersionMax="36" xr10:uidLastSave="{00000000-0000-0000-0000-000000000000}"/>
  <bookViews>
    <workbookView xWindow="0" yWindow="0" windowWidth="19200" windowHeight="11625" xr2:uid="{00000000-000D-0000-FFFF-FFFF00000000}"/>
  </bookViews>
  <sheets>
    <sheet name="奖金分配表" sheetId="5" r:id="rId1"/>
  </sheets>
  <definedNames>
    <definedName name="_xlnm._FilterDatabase" localSheetId="0" hidden="1">奖金分配表!$A$7:$T$40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41" i="5" l="1"/>
  <c r="S42" i="5"/>
  <c r="S43" i="5"/>
  <c r="R45" i="5"/>
  <c r="N39" i="5" l="1"/>
  <c r="G39" i="5"/>
  <c r="D39" i="5"/>
  <c r="N40" i="5"/>
  <c r="G40" i="5"/>
  <c r="D40" i="5"/>
  <c r="N38" i="5"/>
  <c r="G38" i="5"/>
  <c r="D38" i="5"/>
  <c r="N37" i="5"/>
  <c r="G37" i="5"/>
  <c r="D37" i="5"/>
  <c r="N36" i="5"/>
  <c r="G36" i="5"/>
  <c r="D36" i="5"/>
  <c r="N35" i="5"/>
  <c r="G35" i="5"/>
  <c r="D35" i="5"/>
  <c r="N34" i="5"/>
  <c r="G34" i="5"/>
  <c r="D34" i="5"/>
  <c r="N33" i="5"/>
  <c r="G33" i="5"/>
  <c r="D33" i="5"/>
  <c r="N32" i="5"/>
  <c r="G32" i="5"/>
  <c r="D32" i="5"/>
  <c r="N31" i="5"/>
  <c r="G31" i="5"/>
  <c r="D31" i="5"/>
  <c r="N30" i="5"/>
  <c r="G30" i="5"/>
  <c r="D30" i="5"/>
  <c r="N29" i="5"/>
  <c r="G29" i="5"/>
  <c r="D29" i="5"/>
  <c r="N28" i="5"/>
  <c r="G28" i="5"/>
  <c r="D28" i="5"/>
  <c r="N27" i="5"/>
  <c r="G27" i="5"/>
  <c r="D27" i="5"/>
  <c r="N26" i="5"/>
  <c r="G26" i="5"/>
  <c r="D26" i="5"/>
  <c r="N24" i="5"/>
  <c r="G24" i="5"/>
  <c r="D24" i="5"/>
  <c r="N25" i="5"/>
  <c r="G25" i="5"/>
  <c r="D25" i="5"/>
  <c r="N23" i="5"/>
  <c r="G23" i="5"/>
  <c r="D23" i="5"/>
  <c r="N22" i="5"/>
  <c r="G22" i="5"/>
  <c r="D22" i="5"/>
  <c r="N21" i="5"/>
  <c r="G21" i="5"/>
  <c r="D21" i="5"/>
  <c r="N19" i="5"/>
  <c r="G19" i="5"/>
  <c r="D19" i="5"/>
  <c r="N20" i="5"/>
  <c r="G20" i="5"/>
  <c r="D20" i="5"/>
  <c r="N18" i="5"/>
  <c r="G18" i="5"/>
  <c r="D18" i="5"/>
  <c r="N16" i="5"/>
  <c r="G16" i="5"/>
  <c r="D16" i="5"/>
  <c r="N17" i="5"/>
  <c r="G17" i="5"/>
  <c r="D17" i="5"/>
  <c r="N15" i="5"/>
  <c r="G15" i="5"/>
  <c r="D15" i="5"/>
  <c r="N14" i="5"/>
  <c r="G14" i="5"/>
  <c r="D14" i="5"/>
  <c r="N13" i="5"/>
  <c r="G13" i="5"/>
  <c r="D13" i="5"/>
  <c r="N12" i="5"/>
  <c r="G12" i="5"/>
  <c r="D12" i="5"/>
  <c r="N10" i="5"/>
  <c r="G10" i="5"/>
  <c r="D10" i="5"/>
  <c r="N11" i="5"/>
  <c r="G11" i="5"/>
  <c r="D11" i="5"/>
  <c r="N9" i="5"/>
  <c r="G9" i="5"/>
  <c r="D9" i="5"/>
  <c r="N8" i="5"/>
  <c r="G8" i="5"/>
  <c r="D8" i="5"/>
  <c r="N7" i="5"/>
  <c r="G7" i="5"/>
  <c r="D7" i="5"/>
  <c r="O7" i="5" l="1"/>
  <c r="O9" i="5"/>
  <c r="O10" i="5"/>
  <c r="O12" i="5"/>
  <c r="O13" i="5"/>
  <c r="O14" i="5"/>
  <c r="O15" i="5"/>
  <c r="O16" i="5"/>
  <c r="O18" i="5"/>
  <c r="O20" i="5"/>
  <c r="O19" i="5"/>
  <c r="O21" i="5"/>
  <c r="O22" i="5"/>
  <c r="O23" i="5"/>
  <c r="O25" i="5"/>
  <c r="O24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40" i="5"/>
  <c r="O39" i="5"/>
  <c r="O17" i="5"/>
  <c r="O11" i="5"/>
  <c r="O8" i="5"/>
  <c r="O45" i="5" l="1"/>
  <c r="P44" i="5" s="1"/>
  <c r="Q44" i="5" s="1"/>
  <c r="S44" i="5" s="1"/>
  <c r="P8" i="5" l="1"/>
  <c r="Q8" i="5" s="1"/>
  <c r="S8" i="5" s="1"/>
  <c r="P12" i="5"/>
  <c r="Q12" i="5" s="1"/>
  <c r="S12" i="5" s="1"/>
  <c r="P21" i="5"/>
  <c r="Q21" i="5" s="1"/>
  <c r="S21" i="5" s="1"/>
  <c r="P28" i="5"/>
  <c r="Q28" i="5" s="1"/>
  <c r="S28" i="5" s="1"/>
  <c r="P35" i="5"/>
  <c r="Q35" i="5" s="1"/>
  <c r="S35" i="5" s="1"/>
  <c r="P7" i="5"/>
  <c r="P15" i="5"/>
  <c r="Q15" i="5" s="1"/>
  <c r="S15" i="5" s="1"/>
  <c r="P22" i="5"/>
  <c r="Q22" i="5" s="1"/>
  <c r="S22" i="5" s="1"/>
  <c r="P31" i="5"/>
  <c r="Q31" i="5" s="1"/>
  <c r="S31" i="5" s="1"/>
  <c r="P40" i="5"/>
  <c r="Q40" i="5" s="1"/>
  <c r="S40" i="5" s="1"/>
  <c r="P13" i="5"/>
  <c r="Q13" i="5" s="1"/>
  <c r="S13" i="5" s="1"/>
  <c r="P19" i="5"/>
  <c r="Q19" i="5" s="1"/>
  <c r="S19" i="5" s="1"/>
  <c r="P29" i="5"/>
  <c r="Q29" i="5" s="1"/>
  <c r="S29" i="5" s="1"/>
  <c r="P38" i="5"/>
  <c r="Q38" i="5" s="1"/>
  <c r="S38" i="5" s="1"/>
  <c r="P14" i="5"/>
  <c r="Q14" i="5" s="1"/>
  <c r="S14" i="5" s="1"/>
  <c r="P17" i="5"/>
  <c r="Q17" i="5" s="1"/>
  <c r="S17" i="5" s="1"/>
  <c r="P24" i="5"/>
  <c r="Q24" i="5" s="1"/>
  <c r="S24" i="5" s="1"/>
  <c r="P32" i="5"/>
  <c r="Q32" i="5" s="1"/>
  <c r="S32" i="5" s="1"/>
  <c r="P39" i="5"/>
  <c r="Q39" i="5" s="1"/>
  <c r="S39" i="5" s="1"/>
  <c r="P10" i="5"/>
  <c r="Q10" i="5" s="1"/>
  <c r="S10" i="5" s="1"/>
  <c r="P20" i="5"/>
  <c r="Q20" i="5" s="1"/>
  <c r="S20" i="5" s="1"/>
  <c r="P26" i="5"/>
  <c r="Q26" i="5" s="1"/>
  <c r="S26" i="5" s="1"/>
  <c r="P36" i="5"/>
  <c r="Q36" i="5" s="1"/>
  <c r="S36" i="5" s="1"/>
  <c r="P9" i="5"/>
  <c r="Q9" i="5" s="1"/>
  <c r="S9" i="5" s="1"/>
  <c r="P16" i="5"/>
  <c r="Q16" i="5" s="1"/>
  <c r="S16" i="5" s="1"/>
  <c r="P25" i="5"/>
  <c r="Q25" i="5" s="1"/>
  <c r="S25" i="5" s="1"/>
  <c r="P34" i="5"/>
  <c r="Q34" i="5" s="1"/>
  <c r="S34" i="5" s="1"/>
  <c r="P11" i="5"/>
  <c r="Q11" i="5" s="1"/>
  <c r="S11" i="5" s="1"/>
  <c r="P18" i="5"/>
  <c r="Q18" i="5" s="1"/>
  <c r="S18" i="5" s="1"/>
  <c r="P23" i="5"/>
  <c r="Q23" i="5" s="1"/>
  <c r="S23" i="5" s="1"/>
  <c r="P27" i="5"/>
  <c r="Q27" i="5" s="1"/>
  <c r="S27" i="5" s="1"/>
  <c r="P30" i="5"/>
  <c r="Q30" i="5" s="1"/>
  <c r="S30" i="5" s="1"/>
  <c r="P33" i="5"/>
  <c r="Q33" i="5" s="1"/>
  <c r="S33" i="5" s="1"/>
  <c r="P37" i="5"/>
  <c r="Q37" i="5" s="1"/>
  <c r="S37" i="5" s="1"/>
  <c r="Q7" i="5" l="1"/>
  <c r="S7" i="5" s="1"/>
  <c r="P45" i="5"/>
  <c r="Q45" i="5" s="1"/>
  <c r="S45" i="5" s="1"/>
</calcChain>
</file>

<file path=xl/sharedStrings.xml><?xml version="1.0" encoding="utf-8"?>
<sst xmlns="http://schemas.openxmlformats.org/spreadsheetml/2006/main" count="83" uniqueCount="69">
  <si>
    <t>2018年度慈溪市金融机构支持地方经济发展考核奖励资金明细表</t>
  </si>
  <si>
    <t>单位：万元</t>
  </si>
  <si>
    <t>银行名称</t>
  </si>
  <si>
    <t>新增考核1 （人行）</t>
  </si>
  <si>
    <t>核销考核2（银行上报）</t>
  </si>
  <si>
    <t>信贷投向考核3（人行）</t>
  </si>
  <si>
    <t>总分</t>
  </si>
  <si>
    <t>占比</t>
  </si>
  <si>
    <t>备注</t>
  </si>
  <si>
    <t>小微企业贷款</t>
  </si>
  <si>
    <t>制造业贷款</t>
  </si>
  <si>
    <t>涉农贷款</t>
  </si>
  <si>
    <t>合计</t>
  </si>
  <si>
    <t>目标</t>
  </si>
  <si>
    <t>超目标</t>
  </si>
  <si>
    <t>核销</t>
  </si>
  <si>
    <t>转让</t>
  </si>
  <si>
    <t>余额</t>
  </si>
  <si>
    <t>新增额</t>
  </si>
  <si>
    <t>农村商业银行</t>
  </si>
  <si>
    <t>农业银行</t>
  </si>
  <si>
    <t>宁波慈溪</t>
  </si>
  <si>
    <t>中国银行</t>
  </si>
  <si>
    <t>工商银行</t>
  </si>
  <si>
    <t>宁波中心区</t>
  </si>
  <si>
    <t>中信银行</t>
  </si>
  <si>
    <t>兴业银行</t>
  </si>
  <si>
    <t>交通银行</t>
  </si>
  <si>
    <t>浦发银行</t>
  </si>
  <si>
    <t>农发银行</t>
  </si>
  <si>
    <t>民生银行</t>
  </si>
  <si>
    <t>平安银行</t>
  </si>
  <si>
    <t>建设银行</t>
  </si>
  <si>
    <t>广发银行</t>
  </si>
  <si>
    <t>临商银行</t>
  </si>
  <si>
    <t>招商银行</t>
  </si>
  <si>
    <t>台州银行</t>
  </si>
  <si>
    <t>浙商银行</t>
  </si>
  <si>
    <t>杭州银行</t>
  </si>
  <si>
    <t>温州银行</t>
  </si>
  <si>
    <t>泰隆银行</t>
  </si>
  <si>
    <t>光大银行</t>
  </si>
  <si>
    <t>民生村镇</t>
  </si>
  <si>
    <t>恒丰银行</t>
  </si>
  <si>
    <t>华夏银行</t>
  </si>
  <si>
    <t>通商银行</t>
  </si>
  <si>
    <t>东海银行</t>
  </si>
  <si>
    <t>稠州银行</t>
  </si>
  <si>
    <t>民泰银行</t>
  </si>
  <si>
    <t>建信村镇</t>
  </si>
  <si>
    <t>包商银行</t>
  </si>
  <si>
    <t>邮储银行</t>
    <phoneticPr fontId="5" type="noConversion"/>
  </si>
  <si>
    <t>上海银行</t>
    <phoneticPr fontId="5" type="noConversion"/>
  </si>
  <si>
    <t>人保财险</t>
    <phoneticPr fontId="5" type="noConversion"/>
  </si>
  <si>
    <t>中国人寿</t>
    <phoneticPr fontId="5" type="noConversion"/>
  </si>
  <si>
    <t>太保财险</t>
    <phoneticPr fontId="5" type="noConversion"/>
  </si>
  <si>
    <t>优秀保险</t>
    <phoneticPr fontId="5" type="noConversion"/>
  </si>
  <si>
    <t>奖项</t>
    <phoneticPr fontId="5" type="noConversion"/>
  </si>
  <si>
    <t>优秀银行</t>
    <phoneticPr fontId="5" type="noConversion"/>
  </si>
  <si>
    <t>特别贡献</t>
    <phoneticPr fontId="5" type="noConversion"/>
  </si>
  <si>
    <t>支小</t>
    <phoneticPr fontId="5" type="noConversion"/>
  </si>
  <si>
    <t>支农</t>
    <phoneticPr fontId="5" type="noConversion"/>
  </si>
  <si>
    <t>制造业</t>
    <phoneticPr fontId="5" type="noConversion"/>
  </si>
  <si>
    <t>创新</t>
    <phoneticPr fontId="5" type="noConversion"/>
  </si>
  <si>
    <t>银监</t>
    <phoneticPr fontId="5" type="noConversion"/>
  </si>
  <si>
    <t>说明2：银监考核系数为0.5。各银行应奖额度平均数为94323。银监总分=考核系数*平均数。</t>
    <phoneticPr fontId="5" type="noConversion"/>
  </si>
  <si>
    <t>分配奖额</t>
    <phoneticPr fontId="5" type="noConversion"/>
  </si>
  <si>
    <t>合计应奖额</t>
    <phoneticPr fontId="5" type="noConversion"/>
  </si>
  <si>
    <t>说明1：2018年度金融业考核奖一共为300万元，包括：优秀银行3家各奖励5万，小计15万；优秀保险3家各奖励3万，小计9万，单项奖银行8家各奖励2万，小计16万；特别奖1家2万奖励2万。剩余考核奖金258万根据考核结果进行分配，见上表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</si>
</sst>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);[Red]\(0\)"/>
    <numFmt numFmtId="177" formatCode="0.00_);[Red]\(0.00\)"/>
  </numFmts>
  <fonts count="9" x14ac:knownFonts="1">
    <font>
      <sz val="11"/>
      <color theme="1"/>
      <name val="等线"/>
      <charset val="134"/>
      <scheme val="minor"/>
    </font>
    <font>
      <sz val="14"/>
      <name val="等线"/>
      <charset val="134"/>
      <scheme val="minor"/>
    </font>
    <font>
      <sz val="24"/>
      <name val="黑体"/>
      <charset val="134"/>
    </font>
    <font>
      <sz val="14"/>
      <name val="方正小标宋简体"/>
      <charset val="134"/>
    </font>
    <font>
      <sz val="14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4"/>
      <name val="方正小标宋简体"/>
      <family val="3"/>
      <charset val="134"/>
    </font>
    <font>
      <sz val="9"/>
      <color theme="1"/>
      <name val="等线"/>
      <family val="3"/>
      <charset val="134"/>
      <scheme val="minor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/>
    <xf numFmtId="176" fontId="1" fillId="2" borderId="0" xfId="0" applyNumberFormat="1" applyFont="1" applyFill="1" applyBorder="1"/>
    <xf numFmtId="10" fontId="1" fillId="0" borderId="0" xfId="0" applyNumberFormat="1" applyFont="1" applyBorder="1"/>
    <xf numFmtId="0" fontId="1" fillId="0" borderId="0" xfId="0" applyFont="1" applyBorder="1" applyAlignment="1"/>
    <xf numFmtId="0" fontId="1" fillId="0" borderId="0" xfId="0" applyFont="1" applyBorder="1"/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/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/>
    <xf numFmtId="0" fontId="1" fillId="0" borderId="1" xfId="0" applyFont="1" applyBorder="1"/>
    <xf numFmtId="1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/>
    <xf numFmtId="10" fontId="4" fillId="3" borderId="1" xfId="0" applyNumberFormat="1" applyFont="1" applyFill="1" applyBorder="1"/>
    <xf numFmtId="0" fontId="4" fillId="3" borderId="1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1" fillId="2" borderId="13" xfId="0" applyNumberFormat="1" applyFont="1" applyFill="1" applyBorder="1" applyAlignment="1">
      <alignment vertical="center"/>
    </xf>
    <xf numFmtId="0" fontId="4" fillId="2" borderId="13" xfId="0" applyNumberFormat="1" applyFont="1" applyFill="1" applyBorder="1" applyAlignment="1">
      <alignment vertical="center"/>
    </xf>
    <xf numFmtId="0" fontId="7" fillId="0" borderId="0" xfId="0" applyFont="1"/>
    <xf numFmtId="177" fontId="1" fillId="0" borderId="0" xfId="0" applyNumberFormat="1" applyFont="1" applyBorder="1"/>
    <xf numFmtId="177" fontId="1" fillId="2" borderId="1" xfId="0" applyNumberFormat="1" applyFont="1" applyFill="1" applyBorder="1"/>
    <xf numFmtId="177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/>
    <xf numFmtId="0" fontId="1" fillId="0" borderId="13" xfId="0" applyFont="1" applyBorder="1"/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177" fontId="6" fillId="0" borderId="12" xfId="0" applyNumberFormat="1" applyFont="1" applyBorder="1" applyAlignment="1">
      <alignment horizontal="center"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177" fontId="3" fillId="0" borderId="10" xfId="0" applyNumberFormat="1" applyFont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6">
    <dxf>
      <fill>
        <patternFill patternType="solid">
          <bgColor theme="2" tint="-9.9917600024414813E-2"/>
        </patternFill>
      </fill>
    </dxf>
    <dxf>
      <fill>
        <patternFill patternType="solid">
          <bgColor theme="2" tint="-9.9917600024414813E-2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14993743705557422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/>
        </patternFill>
      </fill>
    </dxf>
  </dxfs>
  <tableStyles count="1" defaultTableStyle="TableStyleMedium2" defaultPivotStyle="PivotStyleLight16">
    <tableStyle name="表样式 1" pivot="0" count="2" xr9:uid="{00000000-0011-0000-FFFF-FFFF00000000}"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8"/>
  <sheetViews>
    <sheetView tabSelected="1" workbookViewId="0">
      <pane xSplit="1" ySplit="1" topLeftCell="K32" activePane="bottomRight" state="frozen"/>
      <selection pane="topRight" activeCell="B1" sqref="B1"/>
      <selection pane="bottomLeft" activeCell="A2" sqref="A2"/>
      <selection pane="bottomRight" activeCell="T43" sqref="T43"/>
    </sheetView>
  </sheetViews>
  <sheetFormatPr defaultColWidth="9.875" defaultRowHeight="18" x14ac:dyDescent="0.25"/>
  <cols>
    <col min="1" max="1" width="21.125" style="2" customWidth="1"/>
    <col min="2" max="3" width="13.125" style="2" customWidth="1"/>
    <col min="4" max="4" width="13.125" style="3" customWidth="1"/>
    <col min="5" max="6" width="13.125" style="4" customWidth="1"/>
    <col min="7" max="13" width="13.125" style="3" customWidth="1"/>
    <col min="14" max="14" width="15.75" style="3" customWidth="1"/>
    <col min="15" max="15" width="13.5" style="3" customWidth="1"/>
    <col min="16" max="16" width="11.75" style="5" customWidth="1"/>
    <col min="17" max="17" width="11.75" style="30" customWidth="1"/>
    <col min="18" max="19" width="9" style="6" customWidth="1"/>
    <col min="20" max="20" width="11" style="7" customWidth="1"/>
    <col min="21" max="16384" width="9.875" style="24"/>
  </cols>
  <sheetData>
    <row r="1" spans="1:20" ht="31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17.25" customHeight="1" x14ac:dyDescent="0.25">
      <c r="R2" s="6" t="s">
        <v>1</v>
      </c>
    </row>
    <row r="3" spans="1:20" s="25" customFormat="1" ht="18.75" customHeight="1" x14ac:dyDescent="0.25">
      <c r="A3" s="50" t="s">
        <v>2</v>
      </c>
      <c r="B3" s="35" t="s">
        <v>3</v>
      </c>
      <c r="C3" s="36"/>
      <c r="D3" s="37"/>
      <c r="E3" s="35" t="s">
        <v>4</v>
      </c>
      <c r="F3" s="36"/>
      <c r="G3" s="37"/>
      <c r="H3" s="35" t="s">
        <v>5</v>
      </c>
      <c r="I3" s="36"/>
      <c r="J3" s="36"/>
      <c r="K3" s="36"/>
      <c r="L3" s="36"/>
      <c r="M3" s="36"/>
      <c r="N3" s="37"/>
      <c r="O3" s="52" t="s">
        <v>6</v>
      </c>
      <c r="P3" s="53" t="s">
        <v>7</v>
      </c>
      <c r="Q3" s="41" t="s">
        <v>66</v>
      </c>
      <c r="R3" s="54" t="s">
        <v>57</v>
      </c>
      <c r="S3" s="44" t="s">
        <v>67</v>
      </c>
      <c r="T3" s="56" t="s">
        <v>8</v>
      </c>
    </row>
    <row r="4" spans="1:20" s="25" customFormat="1" ht="18.75" customHeight="1" x14ac:dyDescent="0.25">
      <c r="A4" s="50"/>
      <c r="B4" s="57"/>
      <c r="C4" s="58"/>
      <c r="D4" s="59"/>
      <c r="E4" s="57"/>
      <c r="F4" s="58"/>
      <c r="G4" s="59"/>
      <c r="H4" s="38"/>
      <c r="I4" s="39"/>
      <c r="J4" s="39"/>
      <c r="K4" s="39"/>
      <c r="L4" s="39"/>
      <c r="M4" s="39"/>
      <c r="N4" s="40"/>
      <c r="O4" s="52"/>
      <c r="P4" s="53"/>
      <c r="Q4" s="42"/>
      <c r="R4" s="55"/>
      <c r="S4" s="45"/>
      <c r="T4" s="51"/>
    </row>
    <row r="5" spans="1:20" s="25" customFormat="1" ht="30" customHeight="1" x14ac:dyDescent="0.25">
      <c r="A5" s="50"/>
      <c r="B5" s="38"/>
      <c r="C5" s="39"/>
      <c r="D5" s="40"/>
      <c r="E5" s="38"/>
      <c r="F5" s="39"/>
      <c r="G5" s="40"/>
      <c r="H5" s="49" t="s">
        <v>9</v>
      </c>
      <c r="I5" s="49"/>
      <c r="J5" s="49" t="s">
        <v>10</v>
      </c>
      <c r="K5" s="49"/>
      <c r="L5" s="49" t="s">
        <v>11</v>
      </c>
      <c r="M5" s="49"/>
      <c r="N5" s="51" t="s">
        <v>12</v>
      </c>
      <c r="O5" s="52"/>
      <c r="P5" s="53"/>
      <c r="Q5" s="42"/>
      <c r="R5" s="55"/>
      <c r="S5" s="45"/>
      <c r="T5" s="51"/>
    </row>
    <row r="6" spans="1:20" s="25" customFormat="1" ht="25.5" customHeight="1" x14ac:dyDescent="0.25">
      <c r="A6" s="50"/>
      <c r="B6" s="8" t="s">
        <v>13</v>
      </c>
      <c r="C6" s="8" t="s">
        <v>14</v>
      </c>
      <c r="D6" s="9" t="s">
        <v>12</v>
      </c>
      <c r="E6" s="10" t="s">
        <v>15</v>
      </c>
      <c r="F6" s="10" t="s">
        <v>16</v>
      </c>
      <c r="G6" s="9" t="s">
        <v>12</v>
      </c>
      <c r="H6" s="9" t="s">
        <v>17</v>
      </c>
      <c r="I6" s="9" t="s">
        <v>18</v>
      </c>
      <c r="J6" s="9" t="s">
        <v>17</v>
      </c>
      <c r="K6" s="9" t="s">
        <v>18</v>
      </c>
      <c r="L6" s="9" t="s">
        <v>17</v>
      </c>
      <c r="M6" s="9" t="s">
        <v>18</v>
      </c>
      <c r="N6" s="49"/>
      <c r="O6" s="52"/>
      <c r="P6" s="53"/>
      <c r="Q6" s="43"/>
      <c r="R6" s="55"/>
      <c r="S6" s="46"/>
      <c r="T6" s="49"/>
    </row>
    <row r="7" spans="1:20" s="1" customFormat="1" x14ac:dyDescent="0.25">
      <c r="A7" s="11" t="s">
        <v>19</v>
      </c>
      <c r="B7" s="11">
        <v>120000</v>
      </c>
      <c r="C7" s="11">
        <v>128844</v>
      </c>
      <c r="D7" s="12">
        <f t="shared" ref="D7:D40" si="0">B7+C7*2</f>
        <v>377688</v>
      </c>
      <c r="E7" s="12">
        <v>26162</v>
      </c>
      <c r="F7" s="12">
        <v>7717</v>
      </c>
      <c r="G7" s="12">
        <f t="shared" ref="G7:G40" si="1">E7+F7</f>
        <v>33879</v>
      </c>
      <c r="H7" s="12">
        <v>2340948.5</v>
      </c>
      <c r="I7" s="12">
        <v>112792.5</v>
      </c>
      <c r="J7" s="12">
        <v>1466151.2744</v>
      </c>
      <c r="K7" s="12">
        <v>135791.7414</v>
      </c>
      <c r="L7" s="12">
        <v>2852293.7272000001</v>
      </c>
      <c r="M7" s="12">
        <v>163453.3242</v>
      </c>
      <c r="N7" s="12">
        <f t="shared" ref="N7:N40" si="2">(H7+I7)*0.15+(J7+K7)*0.1+(L7+M7)*0.05</f>
        <v>679042.80414999998</v>
      </c>
      <c r="O7" s="12">
        <f t="shared" ref="O7:O40" si="3">D7*0.3+G7*0.2+N7</f>
        <v>799125.00414999994</v>
      </c>
      <c r="P7" s="16">
        <f t="shared" ref="P7:P44" si="4">O7/$O$45</f>
        <v>0.24557056083122913</v>
      </c>
      <c r="Q7" s="31">
        <f>P7*258</f>
        <v>63.357204694457117</v>
      </c>
      <c r="R7" s="17">
        <v>5</v>
      </c>
      <c r="S7" s="32">
        <f>Q7+R7</f>
        <v>68.357204694457124</v>
      </c>
      <c r="T7" s="19" t="s">
        <v>58</v>
      </c>
    </row>
    <row r="8" spans="1:20" s="1" customFormat="1" x14ac:dyDescent="0.25">
      <c r="A8" s="11" t="s">
        <v>20</v>
      </c>
      <c r="B8" s="11">
        <v>100000</v>
      </c>
      <c r="C8" s="11">
        <v>141707</v>
      </c>
      <c r="D8" s="12">
        <f t="shared" si="0"/>
        <v>383414</v>
      </c>
      <c r="E8" s="12">
        <v>18927</v>
      </c>
      <c r="F8" s="12">
        <v>0</v>
      </c>
      <c r="G8" s="12">
        <f t="shared" si="1"/>
        <v>18927</v>
      </c>
      <c r="H8" s="12">
        <v>703671</v>
      </c>
      <c r="I8" s="12">
        <v>34227.79</v>
      </c>
      <c r="J8" s="12">
        <v>1085527</v>
      </c>
      <c r="K8" s="12">
        <v>0</v>
      </c>
      <c r="L8" s="12">
        <v>2171018</v>
      </c>
      <c r="M8" s="12">
        <v>383483</v>
      </c>
      <c r="N8" s="12">
        <f t="shared" si="2"/>
        <v>346962.56849999999</v>
      </c>
      <c r="O8" s="12">
        <f t="shared" si="3"/>
        <v>465772.16849999997</v>
      </c>
      <c r="P8" s="16">
        <f t="shared" si="4"/>
        <v>0.14313146509510674</v>
      </c>
      <c r="Q8" s="31">
        <f t="shared" ref="Q8:Q45" si="5">P8*258</f>
        <v>36.927917994537538</v>
      </c>
      <c r="R8" s="17">
        <v>5</v>
      </c>
      <c r="S8" s="32">
        <f t="shared" ref="S8:S45" si="6">Q8+R8</f>
        <v>41.927917994537538</v>
      </c>
      <c r="T8" s="19" t="s">
        <v>58</v>
      </c>
    </row>
    <row r="9" spans="1:20" s="1" customFormat="1" x14ac:dyDescent="0.25">
      <c r="A9" s="11" t="s">
        <v>21</v>
      </c>
      <c r="B9" s="11">
        <v>40000</v>
      </c>
      <c r="C9" s="11">
        <v>143354</v>
      </c>
      <c r="D9" s="12">
        <f t="shared" si="0"/>
        <v>326708</v>
      </c>
      <c r="E9" s="12">
        <v>2037</v>
      </c>
      <c r="F9" s="12">
        <v>267</v>
      </c>
      <c r="G9" s="12">
        <f t="shared" si="1"/>
        <v>2304</v>
      </c>
      <c r="H9" s="12">
        <v>460059</v>
      </c>
      <c r="I9" s="12">
        <v>105696</v>
      </c>
      <c r="J9" s="12">
        <v>315359</v>
      </c>
      <c r="K9" s="12">
        <v>45747</v>
      </c>
      <c r="L9" s="12">
        <v>531891</v>
      </c>
      <c r="M9" s="12">
        <v>106108</v>
      </c>
      <c r="N9" s="12">
        <f t="shared" si="2"/>
        <v>152873.80000000002</v>
      </c>
      <c r="O9" s="12">
        <f t="shared" si="3"/>
        <v>251347</v>
      </c>
      <c r="P9" s="16">
        <f t="shared" si="4"/>
        <v>7.7238759183739847E-2</v>
      </c>
      <c r="Q9" s="31">
        <f t="shared" si="5"/>
        <v>19.927599869404879</v>
      </c>
      <c r="R9" s="17">
        <v>5</v>
      </c>
      <c r="S9" s="32">
        <f t="shared" si="6"/>
        <v>24.927599869404879</v>
      </c>
      <c r="T9" s="19" t="s">
        <v>58</v>
      </c>
    </row>
    <row r="10" spans="1:20" s="1" customFormat="1" x14ac:dyDescent="0.25">
      <c r="A10" s="11" t="s">
        <v>23</v>
      </c>
      <c r="B10" s="11">
        <v>20440</v>
      </c>
      <c r="C10" s="11">
        <v>0</v>
      </c>
      <c r="D10" s="12">
        <f t="shared" si="0"/>
        <v>20440</v>
      </c>
      <c r="E10" s="12">
        <v>101448</v>
      </c>
      <c r="F10" s="12">
        <v>53959</v>
      </c>
      <c r="G10" s="12">
        <f t="shared" si="1"/>
        <v>155407</v>
      </c>
      <c r="H10" s="12">
        <v>166358</v>
      </c>
      <c r="I10" s="12">
        <v>0</v>
      </c>
      <c r="J10" s="12">
        <v>411228.88</v>
      </c>
      <c r="K10" s="12">
        <v>0</v>
      </c>
      <c r="L10" s="12">
        <v>1289898.3799999999</v>
      </c>
      <c r="M10" s="12">
        <v>0</v>
      </c>
      <c r="N10" s="12">
        <f t="shared" si="2"/>
        <v>130571.507</v>
      </c>
      <c r="O10" s="12">
        <f t="shared" si="3"/>
        <v>167784.90700000001</v>
      </c>
      <c r="P10" s="16">
        <f t="shared" si="4"/>
        <v>5.1560185824534158E-2</v>
      </c>
      <c r="Q10" s="31">
        <f t="shared" si="5"/>
        <v>13.302527942729812</v>
      </c>
      <c r="R10" s="17">
        <v>2</v>
      </c>
      <c r="S10" s="32">
        <f t="shared" si="6"/>
        <v>15.302527942729812</v>
      </c>
      <c r="T10" s="19" t="s">
        <v>59</v>
      </c>
    </row>
    <row r="11" spans="1:20" s="1" customFormat="1" x14ac:dyDescent="0.25">
      <c r="A11" s="11" t="s">
        <v>22</v>
      </c>
      <c r="B11" s="11">
        <v>40000</v>
      </c>
      <c r="C11" s="11">
        <v>33174</v>
      </c>
      <c r="D11" s="12">
        <f t="shared" si="0"/>
        <v>106348</v>
      </c>
      <c r="E11" s="12">
        <v>315</v>
      </c>
      <c r="F11" s="12">
        <v>0</v>
      </c>
      <c r="G11" s="12">
        <f t="shared" si="1"/>
        <v>315</v>
      </c>
      <c r="H11" s="12">
        <v>230370</v>
      </c>
      <c r="I11" s="12">
        <v>76012</v>
      </c>
      <c r="J11" s="12">
        <v>420081</v>
      </c>
      <c r="K11" s="12">
        <v>24745</v>
      </c>
      <c r="L11" s="12">
        <v>823709</v>
      </c>
      <c r="M11" s="12">
        <v>51178</v>
      </c>
      <c r="N11" s="12">
        <f t="shared" si="2"/>
        <v>134184.25</v>
      </c>
      <c r="O11" s="12">
        <f t="shared" si="3"/>
        <v>166151.65</v>
      </c>
      <c r="P11" s="16">
        <f t="shared" si="4"/>
        <v>5.1058287078544914E-2</v>
      </c>
      <c r="Q11" s="31">
        <f t="shared" si="5"/>
        <v>13.173038066264589</v>
      </c>
      <c r="R11" s="17">
        <v>2</v>
      </c>
      <c r="S11" s="32">
        <f t="shared" si="6"/>
        <v>15.173038066264589</v>
      </c>
      <c r="T11" s="19" t="s">
        <v>62</v>
      </c>
    </row>
    <row r="12" spans="1:20" s="1" customFormat="1" x14ac:dyDescent="0.25">
      <c r="A12" s="11" t="s">
        <v>24</v>
      </c>
      <c r="B12" s="11">
        <v>20000</v>
      </c>
      <c r="C12" s="11">
        <v>90333</v>
      </c>
      <c r="D12" s="12">
        <f t="shared" si="0"/>
        <v>200666</v>
      </c>
      <c r="E12" s="12">
        <v>385</v>
      </c>
      <c r="F12" s="12">
        <v>624</v>
      </c>
      <c r="G12" s="12">
        <f t="shared" si="1"/>
        <v>1009</v>
      </c>
      <c r="H12" s="12">
        <v>306752</v>
      </c>
      <c r="I12" s="12">
        <v>122773</v>
      </c>
      <c r="J12" s="12">
        <v>162351</v>
      </c>
      <c r="K12" s="12">
        <v>36707</v>
      </c>
      <c r="L12" s="12">
        <v>244968</v>
      </c>
      <c r="M12" s="12">
        <v>15221</v>
      </c>
      <c r="N12" s="12">
        <f t="shared" si="2"/>
        <v>97344</v>
      </c>
      <c r="O12" s="12">
        <f t="shared" si="3"/>
        <v>157745.60000000001</v>
      </c>
      <c r="P12" s="16">
        <f t="shared" si="4"/>
        <v>4.8475113730000963E-2</v>
      </c>
      <c r="Q12" s="31">
        <f t="shared" si="5"/>
        <v>12.506579342340249</v>
      </c>
      <c r="R12" s="17">
        <v>2</v>
      </c>
      <c r="S12" s="32">
        <f t="shared" si="6"/>
        <v>14.506579342340249</v>
      </c>
      <c r="T12" s="19" t="s">
        <v>60</v>
      </c>
    </row>
    <row r="13" spans="1:20" s="1" customFormat="1" x14ac:dyDescent="0.25">
      <c r="A13" s="11" t="s">
        <v>25</v>
      </c>
      <c r="B13" s="11">
        <v>0</v>
      </c>
      <c r="C13" s="11">
        <v>0</v>
      </c>
      <c r="D13" s="12">
        <f t="shared" si="0"/>
        <v>0</v>
      </c>
      <c r="E13" s="12">
        <v>80661</v>
      </c>
      <c r="F13" s="12">
        <v>66686</v>
      </c>
      <c r="G13" s="12">
        <f t="shared" si="1"/>
        <v>147347</v>
      </c>
      <c r="H13" s="12">
        <v>239240</v>
      </c>
      <c r="I13" s="12">
        <v>0</v>
      </c>
      <c r="J13" s="12">
        <v>197997</v>
      </c>
      <c r="K13" s="12">
        <v>0</v>
      </c>
      <c r="L13" s="12">
        <v>535085</v>
      </c>
      <c r="M13" s="12">
        <v>0</v>
      </c>
      <c r="N13" s="12">
        <f t="shared" si="2"/>
        <v>82439.95</v>
      </c>
      <c r="O13" s="12">
        <f t="shared" si="3"/>
        <v>111909.35</v>
      </c>
      <c r="P13" s="16">
        <f t="shared" si="4"/>
        <v>3.4389665820792996E-2</v>
      </c>
      <c r="Q13" s="31">
        <f t="shared" si="5"/>
        <v>8.8725337817645933</v>
      </c>
      <c r="R13" s="17">
        <v>2</v>
      </c>
      <c r="S13" s="32">
        <f t="shared" si="6"/>
        <v>10.872533781764593</v>
      </c>
      <c r="T13" s="19" t="s">
        <v>63</v>
      </c>
    </row>
    <row r="14" spans="1:20" s="1" customFormat="1" x14ac:dyDescent="0.25">
      <c r="A14" s="11" t="s">
        <v>26</v>
      </c>
      <c r="B14" s="11">
        <v>20000</v>
      </c>
      <c r="C14" s="11">
        <v>99790</v>
      </c>
      <c r="D14" s="12">
        <f t="shared" si="0"/>
        <v>219580</v>
      </c>
      <c r="E14" s="12">
        <v>15</v>
      </c>
      <c r="F14" s="12">
        <v>0</v>
      </c>
      <c r="G14" s="12">
        <f t="shared" si="1"/>
        <v>15</v>
      </c>
      <c r="H14" s="12">
        <v>26498</v>
      </c>
      <c r="I14" s="12">
        <v>0</v>
      </c>
      <c r="J14" s="12">
        <v>65141.48</v>
      </c>
      <c r="K14" s="12">
        <v>4178.2700000000004</v>
      </c>
      <c r="L14" s="12">
        <v>344436.28</v>
      </c>
      <c r="M14" s="12">
        <v>102913.27</v>
      </c>
      <c r="N14" s="12">
        <f t="shared" si="2"/>
        <v>33274.152500000004</v>
      </c>
      <c r="O14" s="12">
        <f t="shared" si="3"/>
        <v>99151.152499999997</v>
      </c>
      <c r="P14" s="16">
        <f t="shared" si="4"/>
        <v>3.0469080556910423E-2</v>
      </c>
      <c r="Q14" s="31">
        <f t="shared" si="5"/>
        <v>7.8610227836828894</v>
      </c>
      <c r="R14" s="17">
        <v>2</v>
      </c>
      <c r="S14" s="32">
        <f t="shared" si="6"/>
        <v>9.8610227836828894</v>
      </c>
      <c r="T14" s="19" t="s">
        <v>61</v>
      </c>
    </row>
    <row r="15" spans="1:20" s="1" customFormat="1" x14ac:dyDescent="0.25">
      <c r="A15" s="11" t="s">
        <v>27</v>
      </c>
      <c r="B15" s="11">
        <v>0</v>
      </c>
      <c r="C15" s="11">
        <v>0</v>
      </c>
      <c r="D15" s="12">
        <f t="shared" si="0"/>
        <v>0</v>
      </c>
      <c r="E15" s="12">
        <v>43466</v>
      </c>
      <c r="F15" s="12">
        <v>0</v>
      </c>
      <c r="G15" s="12">
        <f t="shared" si="1"/>
        <v>43466</v>
      </c>
      <c r="H15" s="12">
        <v>264199</v>
      </c>
      <c r="I15" s="12">
        <v>24546</v>
      </c>
      <c r="J15" s="12">
        <v>199333</v>
      </c>
      <c r="K15" s="12">
        <v>0</v>
      </c>
      <c r="L15" s="12">
        <v>393061</v>
      </c>
      <c r="M15" s="12">
        <v>0</v>
      </c>
      <c r="N15" s="12">
        <f t="shared" si="2"/>
        <v>82898.100000000006</v>
      </c>
      <c r="O15" s="12">
        <f t="shared" si="3"/>
        <v>91591.3</v>
      </c>
      <c r="P15" s="16">
        <f t="shared" si="4"/>
        <v>2.8145943114601214E-2</v>
      </c>
      <c r="Q15" s="31">
        <f t="shared" si="5"/>
        <v>7.2616533235671135</v>
      </c>
      <c r="R15" s="17">
        <v>2</v>
      </c>
      <c r="S15" s="32">
        <f t="shared" si="6"/>
        <v>9.2616533235671135</v>
      </c>
      <c r="T15" s="19" t="s">
        <v>60</v>
      </c>
    </row>
    <row r="16" spans="1:20" s="1" customFormat="1" x14ac:dyDescent="0.25">
      <c r="A16" s="11" t="s">
        <v>29</v>
      </c>
      <c r="B16" s="11">
        <v>0</v>
      </c>
      <c r="C16" s="11">
        <v>0</v>
      </c>
      <c r="D16" s="12">
        <f t="shared" si="0"/>
        <v>0</v>
      </c>
      <c r="E16" s="12">
        <v>0</v>
      </c>
      <c r="F16" s="12">
        <v>0</v>
      </c>
      <c r="G16" s="12">
        <f t="shared" si="1"/>
        <v>0</v>
      </c>
      <c r="H16" s="12">
        <v>421720</v>
      </c>
      <c r="I16" s="12">
        <v>0</v>
      </c>
      <c r="J16" s="12">
        <v>0</v>
      </c>
      <c r="K16" s="12">
        <v>0</v>
      </c>
      <c r="L16" s="12">
        <v>445776.55119299999</v>
      </c>
      <c r="M16" s="12">
        <v>0</v>
      </c>
      <c r="N16" s="12">
        <f t="shared" si="2"/>
        <v>85546.827559650003</v>
      </c>
      <c r="O16" s="12">
        <f t="shared" si="3"/>
        <v>85546.827559650003</v>
      </c>
      <c r="P16" s="16">
        <f t="shared" si="4"/>
        <v>2.628848091607509E-2</v>
      </c>
      <c r="Q16" s="31">
        <f t="shared" si="5"/>
        <v>6.7824280763473732</v>
      </c>
      <c r="R16" s="17"/>
      <c r="S16" s="32">
        <f t="shared" si="6"/>
        <v>6.7824280763473732</v>
      </c>
      <c r="T16" s="17"/>
    </row>
    <row r="17" spans="1:20" s="1" customFormat="1" x14ac:dyDescent="0.25">
      <c r="A17" s="11" t="s">
        <v>28</v>
      </c>
      <c r="B17" s="11">
        <v>30000</v>
      </c>
      <c r="C17" s="11">
        <v>18740</v>
      </c>
      <c r="D17" s="12">
        <f t="shared" si="0"/>
        <v>67480</v>
      </c>
      <c r="E17" s="12">
        <v>931</v>
      </c>
      <c r="F17" s="12">
        <v>2600</v>
      </c>
      <c r="G17" s="12">
        <f t="shared" si="1"/>
        <v>3531</v>
      </c>
      <c r="H17" s="12">
        <v>153318</v>
      </c>
      <c r="I17" s="12">
        <v>3148</v>
      </c>
      <c r="J17" s="12">
        <v>199358</v>
      </c>
      <c r="K17" s="12">
        <v>4281.7817999999997</v>
      </c>
      <c r="L17" s="12">
        <v>357692.28720000002</v>
      </c>
      <c r="M17" s="12">
        <v>2062.3330000000401</v>
      </c>
      <c r="N17" s="12">
        <f t="shared" si="2"/>
        <v>61821.609190000003</v>
      </c>
      <c r="O17" s="12">
        <f t="shared" si="3"/>
        <v>82771.80919</v>
      </c>
      <c r="P17" s="16">
        <f t="shared" si="4"/>
        <v>2.5435719691219209E-2</v>
      </c>
      <c r="Q17" s="31">
        <f t="shared" si="5"/>
        <v>6.5624156803345564</v>
      </c>
      <c r="R17" s="17">
        <v>2</v>
      </c>
      <c r="S17" s="32">
        <f t="shared" si="6"/>
        <v>8.5624156803345564</v>
      </c>
      <c r="T17" s="19" t="s">
        <v>61</v>
      </c>
    </row>
    <row r="18" spans="1:20" s="1" customFormat="1" x14ac:dyDescent="0.25">
      <c r="A18" s="11" t="s">
        <v>30</v>
      </c>
      <c r="B18" s="11">
        <v>20000</v>
      </c>
      <c r="C18" s="11">
        <v>53297</v>
      </c>
      <c r="D18" s="12">
        <f t="shared" si="0"/>
        <v>126594</v>
      </c>
      <c r="E18" s="12">
        <v>254</v>
      </c>
      <c r="F18" s="12">
        <v>0</v>
      </c>
      <c r="G18" s="12">
        <f t="shared" si="1"/>
        <v>254</v>
      </c>
      <c r="H18" s="12">
        <v>113126</v>
      </c>
      <c r="I18" s="12">
        <v>608</v>
      </c>
      <c r="J18" s="12">
        <v>35148</v>
      </c>
      <c r="K18" s="12">
        <v>0</v>
      </c>
      <c r="L18" s="12">
        <v>259973</v>
      </c>
      <c r="M18" s="12">
        <v>74001</v>
      </c>
      <c r="N18" s="12">
        <f t="shared" si="2"/>
        <v>37273.599999999999</v>
      </c>
      <c r="O18" s="12">
        <f t="shared" si="3"/>
        <v>75302.600000000006</v>
      </c>
      <c r="P18" s="16">
        <f t="shared" si="4"/>
        <v>2.314043687535355E-2</v>
      </c>
      <c r="Q18" s="31">
        <f t="shared" si="5"/>
        <v>5.9702327138412157</v>
      </c>
      <c r="R18" s="17"/>
      <c r="S18" s="32">
        <f t="shared" si="6"/>
        <v>5.9702327138412157</v>
      </c>
      <c r="T18" s="17"/>
    </row>
    <row r="19" spans="1:20" s="1" customFormat="1" x14ac:dyDescent="0.25">
      <c r="A19" s="11" t="s">
        <v>31</v>
      </c>
      <c r="B19" s="11">
        <v>30000</v>
      </c>
      <c r="C19" s="11">
        <v>6641</v>
      </c>
      <c r="D19" s="12">
        <f t="shared" si="0"/>
        <v>43282</v>
      </c>
      <c r="E19" s="12">
        <v>52613</v>
      </c>
      <c r="F19" s="12">
        <v>0</v>
      </c>
      <c r="G19" s="12">
        <f t="shared" si="1"/>
        <v>52613</v>
      </c>
      <c r="H19" s="12">
        <v>108093</v>
      </c>
      <c r="I19" s="12">
        <v>36430</v>
      </c>
      <c r="J19" s="12">
        <v>109973.524588</v>
      </c>
      <c r="K19" s="12">
        <v>0</v>
      </c>
      <c r="L19" s="12">
        <v>297763.62193899998</v>
      </c>
      <c r="M19" s="12">
        <v>0</v>
      </c>
      <c r="N19" s="12">
        <f t="shared" si="2"/>
        <v>47563.983555750005</v>
      </c>
      <c r="O19" s="12">
        <f t="shared" si="3"/>
        <v>71071.183555750002</v>
      </c>
      <c r="P19" s="16">
        <f t="shared" si="4"/>
        <v>2.1840125529908636E-2</v>
      </c>
      <c r="Q19" s="31">
        <f t="shared" si="5"/>
        <v>5.6347523867164284</v>
      </c>
      <c r="R19" s="19"/>
      <c r="S19" s="32">
        <f t="shared" si="6"/>
        <v>5.6347523867164284</v>
      </c>
      <c r="T19" s="17"/>
    </row>
    <row r="20" spans="1:20" s="1" customFormat="1" x14ac:dyDescent="0.25">
      <c r="A20" s="18" t="s">
        <v>51</v>
      </c>
      <c r="B20" s="11">
        <v>30000</v>
      </c>
      <c r="C20" s="11">
        <v>1291</v>
      </c>
      <c r="D20" s="12">
        <f t="shared" si="0"/>
        <v>32582</v>
      </c>
      <c r="E20" s="12">
        <v>38</v>
      </c>
      <c r="F20" s="12">
        <v>0</v>
      </c>
      <c r="G20" s="12">
        <f t="shared" si="1"/>
        <v>38</v>
      </c>
      <c r="H20" s="12">
        <v>168337</v>
      </c>
      <c r="I20" s="12">
        <v>11016</v>
      </c>
      <c r="J20" s="12">
        <v>87717.182211000007</v>
      </c>
      <c r="K20" s="12">
        <v>7485.8283230000097</v>
      </c>
      <c r="L20" s="12">
        <v>287351.82893800002</v>
      </c>
      <c r="M20" s="12">
        <v>57013.197410000001</v>
      </c>
      <c r="N20" s="12">
        <f t="shared" si="2"/>
        <v>53641.502370800008</v>
      </c>
      <c r="O20" s="12">
        <f t="shared" si="3"/>
        <v>63423.702370800005</v>
      </c>
      <c r="P20" s="16">
        <f t="shared" si="4"/>
        <v>1.9490059853347806E-2</v>
      </c>
      <c r="Q20" s="31">
        <f t="shared" si="5"/>
        <v>5.0284354421637341</v>
      </c>
      <c r="R20" s="17"/>
      <c r="S20" s="32">
        <f t="shared" si="6"/>
        <v>5.0284354421637341</v>
      </c>
      <c r="T20" s="17"/>
    </row>
    <row r="21" spans="1:20" s="1" customFormat="1" x14ac:dyDescent="0.25">
      <c r="A21" s="11" t="s">
        <v>32</v>
      </c>
      <c r="B21" s="11">
        <v>0</v>
      </c>
      <c r="C21" s="11">
        <v>0</v>
      </c>
      <c r="D21" s="12">
        <f t="shared" si="0"/>
        <v>0</v>
      </c>
      <c r="E21" s="12">
        <v>6295</v>
      </c>
      <c r="F21" s="12">
        <v>0</v>
      </c>
      <c r="G21" s="12">
        <f t="shared" si="1"/>
        <v>6295</v>
      </c>
      <c r="H21" s="12">
        <v>117681.98</v>
      </c>
      <c r="I21" s="12">
        <v>0</v>
      </c>
      <c r="J21" s="12">
        <v>208480</v>
      </c>
      <c r="K21" s="12">
        <v>0</v>
      </c>
      <c r="L21" s="12">
        <v>345451</v>
      </c>
      <c r="M21" s="12">
        <v>0</v>
      </c>
      <c r="N21" s="12">
        <f t="shared" si="2"/>
        <v>55772.846999999994</v>
      </c>
      <c r="O21" s="12">
        <f t="shared" si="3"/>
        <v>57031.846999999994</v>
      </c>
      <c r="P21" s="16">
        <f t="shared" si="4"/>
        <v>1.7525847120661457E-2</v>
      </c>
      <c r="Q21" s="31">
        <f t="shared" si="5"/>
        <v>4.5216685571306563</v>
      </c>
      <c r="R21" s="17">
        <v>2</v>
      </c>
      <c r="S21" s="32">
        <f t="shared" si="6"/>
        <v>6.5216685571306563</v>
      </c>
      <c r="T21" s="19" t="s">
        <v>63</v>
      </c>
    </row>
    <row r="22" spans="1:20" s="1" customFormat="1" x14ac:dyDescent="0.25">
      <c r="A22" s="11" t="s">
        <v>33</v>
      </c>
      <c r="B22" s="11">
        <v>20000</v>
      </c>
      <c r="C22" s="11">
        <v>39018</v>
      </c>
      <c r="D22" s="12">
        <f t="shared" si="0"/>
        <v>98036</v>
      </c>
      <c r="E22" s="12">
        <v>777</v>
      </c>
      <c r="F22" s="12">
        <v>2053</v>
      </c>
      <c r="G22" s="12">
        <f t="shared" si="1"/>
        <v>2830</v>
      </c>
      <c r="H22" s="12">
        <v>46642</v>
      </c>
      <c r="I22" s="12">
        <v>0</v>
      </c>
      <c r="J22" s="12">
        <v>57616.1</v>
      </c>
      <c r="K22" s="12">
        <v>0</v>
      </c>
      <c r="L22" s="12">
        <v>176070.26</v>
      </c>
      <c r="M22" s="12">
        <v>50721.26</v>
      </c>
      <c r="N22" s="12">
        <f t="shared" si="2"/>
        <v>24097.486000000001</v>
      </c>
      <c r="O22" s="12">
        <f t="shared" si="3"/>
        <v>54074.286</v>
      </c>
      <c r="P22" s="16">
        <f t="shared" si="4"/>
        <v>1.6616990671807004E-2</v>
      </c>
      <c r="Q22" s="31">
        <f t="shared" si="5"/>
        <v>4.2871835933262075</v>
      </c>
      <c r="R22" s="17"/>
      <c r="S22" s="32">
        <f t="shared" si="6"/>
        <v>4.2871835933262075</v>
      </c>
      <c r="T22" s="17"/>
    </row>
    <row r="23" spans="1:20" s="1" customFormat="1" x14ac:dyDescent="0.25">
      <c r="A23" s="11" t="s">
        <v>34</v>
      </c>
      <c r="B23" s="11">
        <v>10000</v>
      </c>
      <c r="C23" s="11">
        <v>7867</v>
      </c>
      <c r="D23" s="12">
        <f t="shared" si="0"/>
        <v>25734</v>
      </c>
      <c r="E23" s="12">
        <v>1893</v>
      </c>
      <c r="F23" s="12">
        <v>0</v>
      </c>
      <c r="G23" s="12">
        <f t="shared" si="1"/>
        <v>1893</v>
      </c>
      <c r="H23" s="12">
        <v>92746.42</v>
      </c>
      <c r="I23" s="12">
        <v>17780.689999999999</v>
      </c>
      <c r="J23" s="12">
        <v>124396</v>
      </c>
      <c r="K23" s="12">
        <v>20663.960999999999</v>
      </c>
      <c r="L23" s="12">
        <v>154382.59359999999</v>
      </c>
      <c r="M23" s="12">
        <v>23352.831600000001</v>
      </c>
      <c r="N23" s="12">
        <f t="shared" si="2"/>
        <v>39971.833860000006</v>
      </c>
      <c r="O23" s="12">
        <f t="shared" si="3"/>
        <v>48070.633860000009</v>
      </c>
      <c r="P23" s="16">
        <f t="shared" si="4"/>
        <v>1.4772072523333365E-2</v>
      </c>
      <c r="Q23" s="31">
        <f t="shared" si="5"/>
        <v>3.8111947110200082</v>
      </c>
      <c r="R23" s="17">
        <v>2</v>
      </c>
      <c r="S23" s="32">
        <f t="shared" si="6"/>
        <v>5.8111947110200077</v>
      </c>
      <c r="T23" s="19" t="s">
        <v>62</v>
      </c>
    </row>
    <row r="24" spans="1:20" s="1" customFormat="1" x14ac:dyDescent="0.25">
      <c r="A24" s="11" t="s">
        <v>36</v>
      </c>
      <c r="B24" s="11">
        <v>10000</v>
      </c>
      <c r="C24" s="11">
        <v>19740</v>
      </c>
      <c r="D24" s="12">
        <f t="shared" si="0"/>
        <v>49480</v>
      </c>
      <c r="E24" s="12">
        <v>0</v>
      </c>
      <c r="F24" s="12">
        <v>0</v>
      </c>
      <c r="G24" s="12">
        <f t="shared" si="1"/>
        <v>0</v>
      </c>
      <c r="H24" s="12">
        <v>132007.72</v>
      </c>
      <c r="I24" s="12">
        <v>14194.02</v>
      </c>
      <c r="J24" s="12">
        <v>13964.287050999999</v>
      </c>
      <c r="K24" s="12">
        <v>0</v>
      </c>
      <c r="L24" s="12">
        <v>150199.21751776</v>
      </c>
      <c r="M24" s="12">
        <v>33864.388357759999</v>
      </c>
      <c r="N24" s="12">
        <f t="shared" si="2"/>
        <v>32529.869998875998</v>
      </c>
      <c r="O24" s="12">
        <f t="shared" si="3"/>
        <v>47373.869998875998</v>
      </c>
      <c r="P24" s="16">
        <f t="shared" si="4"/>
        <v>1.4557957470926572E-2</v>
      </c>
      <c r="Q24" s="31">
        <f t="shared" si="5"/>
        <v>3.7559530274990554</v>
      </c>
      <c r="R24" s="17"/>
      <c r="S24" s="32">
        <f t="shared" si="6"/>
        <v>3.7559530274990554</v>
      </c>
      <c r="T24" s="17"/>
    </row>
    <row r="25" spans="1:20" s="1" customFormat="1" x14ac:dyDescent="0.25">
      <c r="A25" s="11" t="s">
        <v>35</v>
      </c>
      <c r="B25" s="11">
        <v>585</v>
      </c>
      <c r="C25" s="11">
        <v>0</v>
      </c>
      <c r="D25" s="12">
        <f t="shared" si="0"/>
        <v>585</v>
      </c>
      <c r="E25" s="12">
        <v>12651</v>
      </c>
      <c r="F25" s="12">
        <v>0</v>
      </c>
      <c r="G25" s="12">
        <f t="shared" si="1"/>
        <v>12651</v>
      </c>
      <c r="H25" s="12">
        <v>153066</v>
      </c>
      <c r="I25" s="12">
        <v>0</v>
      </c>
      <c r="J25" s="12">
        <v>59123</v>
      </c>
      <c r="K25" s="12">
        <v>0</v>
      </c>
      <c r="L25" s="12">
        <v>305796.13919999998</v>
      </c>
      <c r="M25" s="12">
        <v>0</v>
      </c>
      <c r="N25" s="12">
        <f t="shared" si="2"/>
        <v>44162.006959999999</v>
      </c>
      <c r="O25" s="12">
        <f t="shared" si="3"/>
        <v>46867.706959999996</v>
      </c>
      <c r="P25" s="16">
        <f t="shared" si="4"/>
        <v>1.4402413919312853E-2</v>
      </c>
      <c r="Q25" s="31">
        <f t="shared" si="5"/>
        <v>3.715822791182716</v>
      </c>
      <c r="R25" s="17"/>
      <c r="S25" s="32">
        <f t="shared" si="6"/>
        <v>3.715822791182716</v>
      </c>
      <c r="T25" s="17"/>
    </row>
    <row r="26" spans="1:20" s="1" customFormat="1" x14ac:dyDescent="0.25">
      <c r="A26" s="11" t="s">
        <v>37</v>
      </c>
      <c r="B26" s="11">
        <v>14420</v>
      </c>
      <c r="C26" s="11">
        <v>0</v>
      </c>
      <c r="D26" s="12">
        <f t="shared" si="0"/>
        <v>14420</v>
      </c>
      <c r="E26" s="12">
        <v>704</v>
      </c>
      <c r="F26" s="12">
        <v>0</v>
      </c>
      <c r="G26" s="12">
        <f t="shared" si="1"/>
        <v>704</v>
      </c>
      <c r="H26" s="12">
        <v>137426</v>
      </c>
      <c r="I26" s="12">
        <v>2430</v>
      </c>
      <c r="J26" s="12">
        <v>66664.767915000004</v>
      </c>
      <c r="K26" s="12">
        <v>410.32624900000502</v>
      </c>
      <c r="L26" s="12">
        <v>218739.6802</v>
      </c>
      <c r="M26" s="12">
        <v>16749.325893846199</v>
      </c>
      <c r="N26" s="12">
        <f t="shared" si="2"/>
        <v>39460.359721092311</v>
      </c>
      <c r="O26" s="12">
        <f t="shared" si="3"/>
        <v>43927.159721092314</v>
      </c>
      <c r="P26" s="16">
        <f t="shared" si="4"/>
        <v>1.3498785787469617E-2</v>
      </c>
      <c r="Q26" s="31">
        <f t="shared" si="5"/>
        <v>3.4826867331671609</v>
      </c>
      <c r="R26" s="17"/>
      <c r="S26" s="32">
        <f t="shared" si="6"/>
        <v>3.4826867331671609</v>
      </c>
      <c r="T26" s="17"/>
    </row>
    <row r="27" spans="1:20" s="26" customFormat="1" x14ac:dyDescent="0.25">
      <c r="A27" s="20" t="s">
        <v>52</v>
      </c>
      <c r="B27" s="20">
        <v>5822</v>
      </c>
      <c r="C27" s="20">
        <v>0</v>
      </c>
      <c r="D27" s="21">
        <f t="shared" si="0"/>
        <v>5822</v>
      </c>
      <c r="E27" s="21">
        <v>2254</v>
      </c>
      <c r="F27" s="21">
        <v>0</v>
      </c>
      <c r="G27" s="21">
        <f t="shared" si="1"/>
        <v>2254</v>
      </c>
      <c r="H27" s="21">
        <v>124251</v>
      </c>
      <c r="I27" s="21">
        <v>18081</v>
      </c>
      <c r="J27" s="21">
        <v>48572</v>
      </c>
      <c r="K27" s="21">
        <v>6475</v>
      </c>
      <c r="L27" s="21">
        <v>173063</v>
      </c>
      <c r="M27" s="21">
        <v>5003</v>
      </c>
      <c r="N27" s="21">
        <f t="shared" si="2"/>
        <v>35757.800000000003</v>
      </c>
      <c r="O27" s="21">
        <f t="shared" si="3"/>
        <v>37955.200000000004</v>
      </c>
      <c r="P27" s="22">
        <f t="shared" si="4"/>
        <v>1.1663606697397156E-2</v>
      </c>
      <c r="Q27" s="31">
        <f t="shared" si="5"/>
        <v>3.0092105279284662</v>
      </c>
      <c r="R27" s="23"/>
      <c r="S27" s="32">
        <f t="shared" si="6"/>
        <v>3.0092105279284662</v>
      </c>
      <c r="T27" s="23"/>
    </row>
    <row r="28" spans="1:20" s="1" customFormat="1" x14ac:dyDescent="0.25">
      <c r="A28" s="11" t="s">
        <v>38</v>
      </c>
      <c r="B28" s="11">
        <v>0</v>
      </c>
      <c r="C28" s="11">
        <v>0</v>
      </c>
      <c r="D28" s="12">
        <f t="shared" si="0"/>
        <v>0</v>
      </c>
      <c r="E28" s="12">
        <v>1725</v>
      </c>
      <c r="F28" s="12">
        <v>0</v>
      </c>
      <c r="G28" s="12">
        <f t="shared" si="1"/>
        <v>1725</v>
      </c>
      <c r="H28" s="12">
        <v>100672.63</v>
      </c>
      <c r="I28" s="12">
        <v>0</v>
      </c>
      <c r="J28" s="12">
        <v>69245.8076</v>
      </c>
      <c r="K28" s="12">
        <v>0</v>
      </c>
      <c r="L28" s="12">
        <v>282471.822728</v>
      </c>
      <c r="M28" s="12">
        <v>0</v>
      </c>
      <c r="N28" s="12">
        <f t="shared" si="2"/>
        <v>36149.066396399998</v>
      </c>
      <c r="O28" s="12">
        <f t="shared" si="3"/>
        <v>36494.066396399998</v>
      </c>
      <c r="P28" s="16">
        <f t="shared" si="4"/>
        <v>1.1214601352023108E-2</v>
      </c>
      <c r="Q28" s="31">
        <f t="shared" si="5"/>
        <v>2.8933671488219619</v>
      </c>
      <c r="R28" s="17"/>
      <c r="S28" s="32">
        <f t="shared" si="6"/>
        <v>2.8933671488219619</v>
      </c>
      <c r="T28" s="17"/>
    </row>
    <row r="29" spans="1:20" s="1" customFormat="1" x14ac:dyDescent="0.25">
      <c r="A29" s="11" t="s">
        <v>39</v>
      </c>
      <c r="B29" s="11">
        <v>20000</v>
      </c>
      <c r="C29" s="11">
        <v>4667</v>
      </c>
      <c r="D29" s="12">
        <f t="shared" si="0"/>
        <v>29334</v>
      </c>
      <c r="E29" s="12">
        <v>0</v>
      </c>
      <c r="F29" s="12">
        <v>0</v>
      </c>
      <c r="G29" s="12">
        <f t="shared" si="1"/>
        <v>0</v>
      </c>
      <c r="H29" s="12">
        <v>95510.9</v>
      </c>
      <c r="I29" s="12">
        <v>43014.1</v>
      </c>
      <c r="J29" s="12">
        <v>528</v>
      </c>
      <c r="K29" s="12">
        <v>0</v>
      </c>
      <c r="L29" s="12">
        <v>95078.18</v>
      </c>
      <c r="M29" s="12">
        <v>25232.77</v>
      </c>
      <c r="N29" s="12">
        <f t="shared" si="2"/>
        <v>26847.0975</v>
      </c>
      <c r="O29" s="12">
        <f t="shared" si="3"/>
        <v>35647.297500000001</v>
      </c>
      <c r="P29" s="16">
        <f t="shared" si="4"/>
        <v>1.0954389856070021E-2</v>
      </c>
      <c r="Q29" s="31">
        <f t="shared" si="5"/>
        <v>2.8262325828660653</v>
      </c>
      <c r="R29" s="17"/>
      <c r="S29" s="32">
        <f t="shared" si="6"/>
        <v>2.8262325828660653</v>
      </c>
      <c r="T29" s="17"/>
    </row>
    <row r="30" spans="1:20" s="1" customFormat="1" x14ac:dyDescent="0.25">
      <c r="A30" s="11" t="s">
        <v>40</v>
      </c>
      <c r="B30" s="11">
        <v>15587</v>
      </c>
      <c r="C30" s="11">
        <v>0</v>
      </c>
      <c r="D30" s="12">
        <f t="shared" si="0"/>
        <v>15587</v>
      </c>
      <c r="E30" s="12">
        <v>252</v>
      </c>
      <c r="F30" s="12">
        <v>0</v>
      </c>
      <c r="G30" s="12">
        <f t="shared" si="1"/>
        <v>252</v>
      </c>
      <c r="H30" s="12">
        <v>69769</v>
      </c>
      <c r="I30" s="12">
        <v>0</v>
      </c>
      <c r="J30" s="12">
        <v>8280.0012270000007</v>
      </c>
      <c r="K30" s="12">
        <v>4263.334683</v>
      </c>
      <c r="L30" s="12">
        <v>79727.321381000002</v>
      </c>
      <c r="M30" s="12">
        <v>12599.646213</v>
      </c>
      <c r="N30" s="12">
        <f t="shared" si="2"/>
        <v>16336.031970700002</v>
      </c>
      <c r="O30" s="12">
        <f t="shared" si="3"/>
        <v>21062.531970700002</v>
      </c>
      <c r="P30" s="16">
        <f t="shared" si="4"/>
        <v>6.472501500653355E-3</v>
      </c>
      <c r="Q30" s="31">
        <f t="shared" si="5"/>
        <v>1.6699053871685656</v>
      </c>
      <c r="R30" s="17"/>
      <c r="S30" s="32">
        <f t="shared" si="6"/>
        <v>1.6699053871685656</v>
      </c>
      <c r="T30" s="17"/>
    </row>
    <row r="31" spans="1:20" s="1" customFormat="1" x14ac:dyDescent="0.25">
      <c r="A31" s="11" t="s">
        <v>41</v>
      </c>
      <c r="B31" s="11">
        <v>0</v>
      </c>
      <c r="C31" s="11">
        <v>0</v>
      </c>
      <c r="D31" s="12">
        <f t="shared" si="0"/>
        <v>0</v>
      </c>
      <c r="E31" s="12">
        <v>1904</v>
      </c>
      <c r="F31" s="12">
        <v>27546</v>
      </c>
      <c r="G31" s="12">
        <f t="shared" si="1"/>
        <v>29450</v>
      </c>
      <c r="H31" s="12">
        <v>6986.26</v>
      </c>
      <c r="I31" s="12">
        <v>0</v>
      </c>
      <c r="J31" s="12">
        <v>6747.0271279999997</v>
      </c>
      <c r="K31" s="12">
        <v>0</v>
      </c>
      <c r="L31" s="12">
        <v>214595.74836600001</v>
      </c>
      <c r="M31" s="12">
        <v>12243.532632</v>
      </c>
      <c r="N31" s="12">
        <f t="shared" si="2"/>
        <v>13064.605762700001</v>
      </c>
      <c r="O31" s="12">
        <f t="shared" si="3"/>
        <v>18954.605762700001</v>
      </c>
      <c r="P31" s="16">
        <f t="shared" si="4"/>
        <v>5.8247372354868487E-3</v>
      </c>
      <c r="Q31" s="31">
        <f t="shared" si="5"/>
        <v>1.5027822067556069</v>
      </c>
      <c r="R31" s="17"/>
      <c r="S31" s="32">
        <f t="shared" si="6"/>
        <v>1.5027822067556069</v>
      </c>
      <c r="T31" s="17"/>
    </row>
    <row r="32" spans="1:20" s="1" customFormat="1" x14ac:dyDescent="0.25">
      <c r="A32" s="11" t="s">
        <v>42</v>
      </c>
      <c r="B32" s="11">
        <v>0</v>
      </c>
      <c r="C32" s="11">
        <v>0</v>
      </c>
      <c r="D32" s="12">
        <f t="shared" si="0"/>
        <v>0</v>
      </c>
      <c r="E32" s="12">
        <v>13649</v>
      </c>
      <c r="F32" s="12">
        <v>1122</v>
      </c>
      <c r="G32" s="12">
        <f t="shared" si="1"/>
        <v>14771</v>
      </c>
      <c r="H32" s="12">
        <v>64820.97</v>
      </c>
      <c r="I32" s="12">
        <v>0</v>
      </c>
      <c r="J32" s="12">
        <v>24668.296050000001</v>
      </c>
      <c r="K32" s="12">
        <v>0</v>
      </c>
      <c r="L32" s="12">
        <v>72822.394100000005</v>
      </c>
      <c r="M32" s="12">
        <v>0</v>
      </c>
      <c r="N32" s="12">
        <f t="shared" si="2"/>
        <v>15831.094810000002</v>
      </c>
      <c r="O32" s="12">
        <f t="shared" si="3"/>
        <v>18785.294810000003</v>
      </c>
      <c r="P32" s="16">
        <f t="shared" si="4"/>
        <v>5.7727080968746321E-3</v>
      </c>
      <c r="Q32" s="31">
        <f t="shared" si="5"/>
        <v>1.489358688993655</v>
      </c>
      <c r="R32" s="17"/>
      <c r="S32" s="32">
        <f t="shared" si="6"/>
        <v>1.489358688993655</v>
      </c>
      <c r="T32" s="17"/>
    </row>
    <row r="33" spans="1:20" s="1" customFormat="1" x14ac:dyDescent="0.25">
      <c r="A33" s="11" t="s">
        <v>43</v>
      </c>
      <c r="B33" s="11">
        <v>0</v>
      </c>
      <c r="C33" s="11">
        <v>0</v>
      </c>
      <c r="D33" s="12">
        <f t="shared" si="0"/>
        <v>0</v>
      </c>
      <c r="E33" s="12">
        <v>0</v>
      </c>
      <c r="F33" s="12">
        <v>0</v>
      </c>
      <c r="G33" s="12">
        <f t="shared" si="1"/>
        <v>0</v>
      </c>
      <c r="H33" s="12">
        <v>46410.16</v>
      </c>
      <c r="I33" s="12">
        <v>0</v>
      </c>
      <c r="J33" s="12">
        <v>3912</v>
      </c>
      <c r="K33" s="12">
        <v>0</v>
      </c>
      <c r="L33" s="12">
        <v>168220.15789100001</v>
      </c>
      <c r="M33" s="12">
        <v>2716.7039950000199</v>
      </c>
      <c r="N33" s="12">
        <f t="shared" si="2"/>
        <v>15899.567094300002</v>
      </c>
      <c r="O33" s="12">
        <f t="shared" si="3"/>
        <v>15899.567094300002</v>
      </c>
      <c r="P33" s="16">
        <f t="shared" si="4"/>
        <v>4.8859259665814678E-3</v>
      </c>
      <c r="Q33" s="31">
        <f t="shared" si="5"/>
        <v>1.2605688993780186</v>
      </c>
      <c r="R33" s="17"/>
      <c r="S33" s="32">
        <f t="shared" si="6"/>
        <v>1.2605688993780186</v>
      </c>
      <c r="T33" s="17"/>
    </row>
    <row r="34" spans="1:20" s="1" customFormat="1" x14ac:dyDescent="0.25">
      <c r="A34" s="11" t="s">
        <v>44</v>
      </c>
      <c r="B34" s="11">
        <v>0</v>
      </c>
      <c r="C34" s="11">
        <v>0</v>
      </c>
      <c r="D34" s="12">
        <f t="shared" si="0"/>
        <v>0</v>
      </c>
      <c r="E34" s="12">
        <v>0</v>
      </c>
      <c r="F34" s="12">
        <v>0</v>
      </c>
      <c r="G34" s="12">
        <f t="shared" si="1"/>
        <v>0</v>
      </c>
      <c r="H34" s="12">
        <v>3485.88</v>
      </c>
      <c r="I34" s="12">
        <v>0</v>
      </c>
      <c r="J34" s="12">
        <v>37906.974389000003</v>
      </c>
      <c r="K34" s="12">
        <v>14543.712471000001</v>
      </c>
      <c r="L34" s="12">
        <v>85574.096694000007</v>
      </c>
      <c r="M34" s="12">
        <v>0</v>
      </c>
      <c r="N34" s="12">
        <f t="shared" si="2"/>
        <v>10046.655520700002</v>
      </c>
      <c r="O34" s="12">
        <f t="shared" si="3"/>
        <v>10046.655520700002</v>
      </c>
      <c r="P34" s="16">
        <f t="shared" si="4"/>
        <v>3.0873302898595883E-3</v>
      </c>
      <c r="Q34" s="31">
        <f t="shared" si="5"/>
        <v>0.79653121478377376</v>
      </c>
      <c r="R34" s="17"/>
      <c r="S34" s="32">
        <f t="shared" si="6"/>
        <v>0.79653121478377376</v>
      </c>
      <c r="T34" s="17"/>
    </row>
    <row r="35" spans="1:20" s="1" customFormat="1" x14ac:dyDescent="0.25">
      <c r="A35" s="11" t="s">
        <v>45</v>
      </c>
      <c r="B35" s="11">
        <v>0</v>
      </c>
      <c r="C35" s="11">
        <v>0</v>
      </c>
      <c r="D35" s="12">
        <f t="shared" si="0"/>
        <v>0</v>
      </c>
      <c r="E35" s="12">
        <v>146</v>
      </c>
      <c r="F35" s="12">
        <v>0</v>
      </c>
      <c r="G35" s="12">
        <f t="shared" si="1"/>
        <v>146</v>
      </c>
      <c r="H35" s="12">
        <v>40499</v>
      </c>
      <c r="I35" s="12">
        <v>0</v>
      </c>
      <c r="J35" s="12">
        <v>6860</v>
      </c>
      <c r="K35" s="12">
        <v>0</v>
      </c>
      <c r="L35" s="12">
        <v>49003.98</v>
      </c>
      <c r="M35" s="12">
        <v>0</v>
      </c>
      <c r="N35" s="12">
        <f t="shared" si="2"/>
        <v>9211.0489999999991</v>
      </c>
      <c r="O35" s="12">
        <f t="shared" si="3"/>
        <v>9240.2489999999998</v>
      </c>
      <c r="P35" s="16">
        <f t="shared" si="4"/>
        <v>2.8395221240308933E-3</v>
      </c>
      <c r="Q35" s="31">
        <f t="shared" si="5"/>
        <v>0.73259670799997045</v>
      </c>
      <c r="R35" s="17"/>
      <c r="S35" s="32">
        <f t="shared" si="6"/>
        <v>0.73259670799997045</v>
      </c>
      <c r="T35" s="17"/>
    </row>
    <row r="36" spans="1:20" s="1" customFormat="1" x14ac:dyDescent="0.25">
      <c r="A36" s="11" t="s">
        <v>46</v>
      </c>
      <c r="B36" s="11">
        <v>10000</v>
      </c>
      <c r="C36" s="11">
        <v>923</v>
      </c>
      <c r="D36" s="12">
        <f t="shared" si="0"/>
        <v>11846</v>
      </c>
      <c r="E36" s="12">
        <v>1789</v>
      </c>
      <c r="F36" s="12">
        <v>0</v>
      </c>
      <c r="G36" s="12">
        <f t="shared" si="1"/>
        <v>1789</v>
      </c>
      <c r="H36" s="12">
        <v>17478</v>
      </c>
      <c r="I36" s="12">
        <v>7423</v>
      </c>
      <c r="J36" s="12">
        <v>0</v>
      </c>
      <c r="K36" s="12">
        <v>0</v>
      </c>
      <c r="L36" s="12">
        <v>8670</v>
      </c>
      <c r="M36" s="12">
        <v>0</v>
      </c>
      <c r="N36" s="12">
        <f t="shared" si="2"/>
        <v>4168.6499999999996</v>
      </c>
      <c r="O36" s="12">
        <f t="shared" si="3"/>
        <v>8080.25</v>
      </c>
      <c r="P36" s="16">
        <f t="shared" si="4"/>
        <v>2.4830552339769876E-3</v>
      </c>
      <c r="Q36" s="31">
        <f t="shared" si="5"/>
        <v>0.64062825036606275</v>
      </c>
      <c r="R36" s="17"/>
      <c r="S36" s="32">
        <f t="shared" si="6"/>
        <v>0.64062825036606275</v>
      </c>
      <c r="T36" s="17"/>
    </row>
    <row r="37" spans="1:20" s="1" customFormat="1" x14ac:dyDescent="0.25">
      <c r="A37" s="11" t="s">
        <v>47</v>
      </c>
      <c r="B37" s="11">
        <v>0</v>
      </c>
      <c r="C37" s="11">
        <v>0</v>
      </c>
      <c r="D37" s="12">
        <f t="shared" si="0"/>
        <v>0</v>
      </c>
      <c r="E37" s="12">
        <v>116</v>
      </c>
      <c r="F37" s="12">
        <v>0</v>
      </c>
      <c r="G37" s="12">
        <f t="shared" si="1"/>
        <v>116</v>
      </c>
      <c r="H37" s="12">
        <v>18646</v>
      </c>
      <c r="I37" s="12">
        <v>704</v>
      </c>
      <c r="J37" s="12">
        <v>5602</v>
      </c>
      <c r="K37" s="12">
        <v>736</v>
      </c>
      <c r="L37" s="12">
        <v>17249</v>
      </c>
      <c r="M37" s="12">
        <v>0</v>
      </c>
      <c r="N37" s="12">
        <f t="shared" si="2"/>
        <v>4398.75</v>
      </c>
      <c r="O37" s="12">
        <f t="shared" si="3"/>
        <v>4421.95</v>
      </c>
      <c r="P37" s="16">
        <f t="shared" si="4"/>
        <v>1.3588621752896927E-3</v>
      </c>
      <c r="Q37" s="31">
        <f t="shared" si="5"/>
        <v>0.3505864412247407</v>
      </c>
      <c r="R37" s="17"/>
      <c r="S37" s="32">
        <f t="shared" si="6"/>
        <v>0.3505864412247407</v>
      </c>
      <c r="T37" s="17"/>
    </row>
    <row r="38" spans="1:20" s="1" customFormat="1" x14ac:dyDescent="0.25">
      <c r="A38" s="11" t="s">
        <v>48</v>
      </c>
      <c r="B38" s="11">
        <v>0</v>
      </c>
      <c r="C38" s="11">
        <v>0</v>
      </c>
      <c r="D38" s="12">
        <f t="shared" si="0"/>
        <v>0</v>
      </c>
      <c r="E38" s="12">
        <v>0</v>
      </c>
      <c r="F38" s="12">
        <v>0</v>
      </c>
      <c r="G38" s="12">
        <f t="shared" si="1"/>
        <v>0</v>
      </c>
      <c r="H38" s="12">
        <v>7499</v>
      </c>
      <c r="I38" s="12">
        <v>0</v>
      </c>
      <c r="J38" s="12">
        <v>637.99999200000002</v>
      </c>
      <c r="K38" s="12">
        <v>0</v>
      </c>
      <c r="L38" s="12">
        <v>11607.402416999999</v>
      </c>
      <c r="M38" s="12">
        <v>0</v>
      </c>
      <c r="N38" s="12">
        <f t="shared" si="2"/>
        <v>1769.0201200500001</v>
      </c>
      <c r="O38" s="12">
        <f t="shared" si="3"/>
        <v>1769.0201200500001</v>
      </c>
      <c r="P38" s="16">
        <f t="shared" si="4"/>
        <v>5.4361865884109415E-4</v>
      </c>
      <c r="Q38" s="31">
        <f t="shared" si="5"/>
        <v>0.14025361398100228</v>
      </c>
      <c r="R38" s="17"/>
      <c r="S38" s="32">
        <f t="shared" si="6"/>
        <v>0.14025361398100228</v>
      </c>
      <c r="T38" s="17"/>
    </row>
    <row r="39" spans="1:20" s="1" customFormat="1" x14ac:dyDescent="0.25">
      <c r="A39" s="11" t="s">
        <v>50</v>
      </c>
      <c r="B39" s="11">
        <v>0</v>
      </c>
      <c r="C39" s="11">
        <v>0</v>
      </c>
      <c r="D39" s="12">
        <f t="shared" si="0"/>
        <v>0</v>
      </c>
      <c r="E39" s="12">
        <v>0</v>
      </c>
      <c r="F39" s="12">
        <v>0</v>
      </c>
      <c r="G39" s="12">
        <f t="shared" si="1"/>
        <v>0</v>
      </c>
      <c r="H39" s="12">
        <v>5552</v>
      </c>
      <c r="I39" s="12">
        <v>0</v>
      </c>
      <c r="J39" s="12">
        <v>2929</v>
      </c>
      <c r="K39" s="12">
        <v>0</v>
      </c>
      <c r="L39" s="12">
        <v>6055</v>
      </c>
      <c r="M39" s="12">
        <v>0</v>
      </c>
      <c r="N39" s="12">
        <f t="shared" si="2"/>
        <v>1428.45</v>
      </c>
      <c r="O39" s="12">
        <f t="shared" si="3"/>
        <v>1428.45</v>
      </c>
      <c r="P39" s="16">
        <f t="shared" si="4"/>
        <v>4.3896169660275706E-4</v>
      </c>
      <c r="Q39" s="31">
        <f t="shared" si="5"/>
        <v>0.11325211772351132</v>
      </c>
      <c r="R39" s="17"/>
      <c r="S39" s="32">
        <f t="shared" si="6"/>
        <v>0.11325211772351132</v>
      </c>
      <c r="T39" s="17"/>
    </row>
    <row r="40" spans="1:20" s="1" customFormat="1" x14ac:dyDescent="0.25">
      <c r="A40" s="11" t="s">
        <v>49</v>
      </c>
      <c r="B40" s="11">
        <v>0</v>
      </c>
      <c r="C40" s="11">
        <v>0</v>
      </c>
      <c r="D40" s="12">
        <f t="shared" si="0"/>
        <v>0</v>
      </c>
      <c r="E40" s="12">
        <v>0</v>
      </c>
      <c r="F40" s="12">
        <v>0</v>
      </c>
      <c r="G40" s="12">
        <f t="shared" si="1"/>
        <v>0</v>
      </c>
      <c r="H40" s="12">
        <v>5374.48</v>
      </c>
      <c r="I40" s="12">
        <v>0</v>
      </c>
      <c r="J40" s="12">
        <v>1520.6675299999999</v>
      </c>
      <c r="K40" s="12">
        <v>0</v>
      </c>
      <c r="L40" s="12">
        <v>4234.6400890000004</v>
      </c>
      <c r="M40" s="12">
        <v>0</v>
      </c>
      <c r="N40" s="12">
        <f t="shared" si="2"/>
        <v>1169.9707574499998</v>
      </c>
      <c r="O40" s="12">
        <f t="shared" si="3"/>
        <v>1169.9707574499998</v>
      </c>
      <c r="P40" s="16">
        <f t="shared" si="4"/>
        <v>3.5953120421846387E-4</v>
      </c>
      <c r="Q40" s="31">
        <f t="shared" si="5"/>
        <v>9.2759050688363681E-2</v>
      </c>
      <c r="R40" s="17"/>
      <c r="S40" s="32">
        <f t="shared" si="6"/>
        <v>9.2759050688363681E-2</v>
      </c>
      <c r="T40" s="17"/>
    </row>
    <row r="41" spans="1:20" s="1" customFormat="1" x14ac:dyDescent="0.25">
      <c r="A41" s="18" t="s">
        <v>53</v>
      </c>
      <c r="B41" s="11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6"/>
      <c r="Q41" s="31"/>
      <c r="R41" s="17">
        <v>3</v>
      </c>
      <c r="S41" s="32">
        <f t="shared" si="6"/>
        <v>3</v>
      </c>
      <c r="T41" s="28" t="s">
        <v>56</v>
      </c>
    </row>
    <row r="42" spans="1:20" s="1" customFormat="1" x14ac:dyDescent="0.25">
      <c r="A42" s="18" t="s">
        <v>54</v>
      </c>
      <c r="B42" s="11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6"/>
      <c r="Q42" s="31"/>
      <c r="R42" s="17">
        <v>3</v>
      </c>
      <c r="S42" s="32">
        <f t="shared" si="6"/>
        <v>3</v>
      </c>
      <c r="T42" s="28" t="s">
        <v>56</v>
      </c>
    </row>
    <row r="43" spans="1:20" s="1" customFormat="1" x14ac:dyDescent="0.25">
      <c r="A43" s="18" t="s">
        <v>55</v>
      </c>
      <c r="B43" s="11"/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6"/>
      <c r="Q43" s="31"/>
      <c r="R43" s="17">
        <v>3</v>
      </c>
      <c r="S43" s="32">
        <f t="shared" si="6"/>
        <v>3</v>
      </c>
      <c r="T43" s="28" t="s">
        <v>56</v>
      </c>
    </row>
    <row r="44" spans="1:20" s="1" customFormat="1" x14ac:dyDescent="0.25">
      <c r="A44" s="18" t="s">
        <v>64</v>
      </c>
      <c r="B44" s="1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>
        <v>47161.5</v>
      </c>
      <c r="P44" s="16">
        <f t="shared" si="4"/>
        <v>1.4492696317218614E-2</v>
      </c>
      <c r="Q44" s="31">
        <f t="shared" si="5"/>
        <v>3.7391156498424025</v>
      </c>
      <c r="R44" s="17"/>
      <c r="S44" s="32">
        <f t="shared" si="6"/>
        <v>3.7391156498424025</v>
      </c>
      <c r="T44" s="27"/>
    </row>
    <row r="45" spans="1:20" x14ac:dyDescent="0.25">
      <c r="A45" s="13"/>
      <c r="B45" s="13"/>
      <c r="C45" s="13"/>
      <c r="D45" s="14"/>
      <c r="E45" s="12"/>
      <c r="F45" s="12"/>
      <c r="G45" s="15"/>
      <c r="H45" s="15"/>
      <c r="I45" s="15"/>
      <c r="J45" s="15"/>
      <c r="K45" s="15"/>
      <c r="L45" s="15"/>
      <c r="M45" s="15"/>
      <c r="N45" s="15"/>
      <c r="O45" s="14">
        <f>SUM(O7:O44)</f>
        <v>3254156.3672984676</v>
      </c>
      <c r="P45" s="16">
        <f>SUM(P7:P44)</f>
        <v>1</v>
      </c>
      <c r="Q45" s="31">
        <f t="shared" si="5"/>
        <v>258</v>
      </c>
      <c r="R45" s="33">
        <f>SUM(R7:R43)</f>
        <v>42</v>
      </c>
      <c r="S45" s="32">
        <f t="shared" si="6"/>
        <v>300</v>
      </c>
      <c r="T45" s="34"/>
    </row>
    <row r="47" spans="1:20" s="29" customFormat="1" ht="34.5" customHeight="1" x14ac:dyDescent="0.2">
      <c r="A47" s="47" t="s">
        <v>68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</row>
    <row r="48" spans="1:20" s="29" customFormat="1" ht="27.75" customHeight="1" x14ac:dyDescent="0.2">
      <c r="A48" s="47" t="s">
        <v>65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</row>
  </sheetData>
  <sortState ref="A7:T40">
    <sortCondition descending="1" ref="O7:O40"/>
  </sortState>
  <mergeCells count="17">
    <mergeCell ref="A1:T1"/>
    <mergeCell ref="H5:I5"/>
    <mergeCell ref="J5:K5"/>
    <mergeCell ref="L5:M5"/>
    <mergeCell ref="A3:A6"/>
    <mergeCell ref="N5:N6"/>
    <mergeCell ref="O3:O6"/>
    <mergeCell ref="P3:P6"/>
    <mergeCell ref="R3:R6"/>
    <mergeCell ref="T3:T6"/>
    <mergeCell ref="B3:D5"/>
    <mergeCell ref="E3:G5"/>
    <mergeCell ref="H3:N4"/>
    <mergeCell ref="Q3:Q6"/>
    <mergeCell ref="S3:S6"/>
    <mergeCell ref="A47:T47"/>
    <mergeCell ref="A48:T48"/>
  </mergeCells>
  <phoneticPr fontId="5" type="noConversion"/>
  <conditionalFormatting sqref="S45 P45:Q45 A7:T44">
    <cfRule type="expression" dxfId="3" priority="9">
      <formula>MOD(ROW(),2)</formula>
    </cfRule>
    <cfRule type="expression" dxfId="2" priority="10">
      <formula>"MOD(ROW(),2)=1"</formula>
    </cfRule>
    <cfRule type="expression" dxfId="1" priority="11">
      <formula>"MOD(ROW(),2)=0"</formula>
    </cfRule>
    <cfRule type="expression" dxfId="0" priority="12">
      <formula>"MOD(ROW(),2)=0"</formula>
    </cfRule>
  </conditionalFormatting>
  <printOptions horizontalCentered="1"/>
  <pageMargins left="0.25" right="0.25" top="0.75" bottom="0.75" header="0.3" footer="0.3"/>
  <pageSetup paperSize="8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奖金分配表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cmx</cp:lastModifiedBy>
  <cp:lastPrinted>2019-03-26T06:27:03Z</cp:lastPrinted>
  <dcterms:created xsi:type="dcterms:W3CDTF">2015-06-05T18:19:00Z</dcterms:created>
  <dcterms:modified xsi:type="dcterms:W3CDTF">2019-04-24T06:21:05Z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